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egiocpmexico-my.sharepoint.com/personal/rpacheco_colegiocpmexico_org_mx/Documents/Documentos/Textos/Para corregir julio 2025/"/>
    </mc:Choice>
  </mc:AlternateContent>
  <xr:revisionPtr revIDLastSave="397" documentId="8_{934C98E1-85BB-49B0-A733-2E0351E6AB66}" xr6:coauthVersionLast="47" xr6:coauthVersionMax="47" xr10:uidLastSave="{EB52D7C3-C502-4DF7-A57B-4AC01B9321AF}"/>
  <bookViews>
    <workbookView xWindow="-108" yWindow="-108" windowWidth="23256" windowHeight="12456" xr2:uid="{3FE0BB0F-0796-4382-9A9F-9C63F4F888E5}"/>
  </bookViews>
  <sheets>
    <sheet name="Ingresos " sheetId="1" r:id="rId1"/>
    <sheet name="Deducciones " sheetId="2" r:id="rId2"/>
    <sheet name="Determinación del ISR anu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I8" i="4"/>
  <c r="I9" i="4" s="1"/>
  <c r="I10" i="4" s="1"/>
  <c r="G12" i="4"/>
  <c r="G14" i="4" s="1"/>
  <c r="I11" i="4" l="1"/>
  <c r="I12" i="4" s="1"/>
  <c r="I13" i="4"/>
  <c r="I14" i="4" l="1"/>
  <c r="I16" i="4" s="1"/>
  <c r="I20" i="4" s="1"/>
  <c r="I8" i="2"/>
  <c r="J8" i="2" s="1"/>
  <c r="A8" i="2"/>
  <c r="N12" i="2"/>
  <c r="K12" i="2"/>
  <c r="Q10" i="1"/>
  <c r="O8" i="1"/>
  <c r="O10" i="1" s="1"/>
  <c r="L8" i="1"/>
  <c r="N8" i="1" s="1"/>
  <c r="N10" i="1" s="1"/>
  <c r="A8" i="1"/>
</calcChain>
</file>

<file path=xl/sharedStrings.xml><?xml version="1.0" encoding="utf-8"?>
<sst xmlns="http://schemas.openxmlformats.org/spreadsheetml/2006/main" count="99" uniqueCount="83">
  <si>
    <t xml:space="preserve">RFC </t>
  </si>
  <si>
    <t>IMSS</t>
  </si>
  <si>
    <t>@@@@</t>
  </si>
  <si>
    <t>B</t>
  </si>
  <si>
    <t>C</t>
  </si>
  <si>
    <t>A</t>
  </si>
  <si>
    <t>D</t>
  </si>
  <si>
    <t>D=(A-B-C)</t>
  </si>
  <si>
    <t>A-1</t>
  </si>
  <si>
    <t>Ingresos acumulables por el regímen (x)</t>
  </si>
  <si>
    <t xml:space="preserve">IVA </t>
  </si>
  <si>
    <t xml:space="preserve">RFC del emisor </t>
  </si>
  <si>
    <t>-</t>
  </si>
  <si>
    <t>=</t>
  </si>
  <si>
    <t>X</t>
  </si>
  <si>
    <t>+</t>
  </si>
  <si>
    <t>En adelante</t>
  </si>
  <si>
    <t>RFC</t>
  </si>
  <si>
    <t>Nombre del contribuyente</t>
  </si>
  <si>
    <t>Ejercicio fiscal (X)</t>
  </si>
  <si>
    <t>Deducciones</t>
  </si>
  <si>
    <t>Fecha de emisión</t>
  </si>
  <si>
    <t>Folio fiscal</t>
  </si>
  <si>
    <t>RFC del emisor</t>
  </si>
  <si>
    <t>Nombre del emisor</t>
  </si>
  <si>
    <t>Total de percepciones</t>
  </si>
  <si>
    <t>Cuota sindical</t>
  </si>
  <si>
    <t>Péstamo Infonavit</t>
  </si>
  <si>
    <t>Préstamo Fonacot</t>
  </si>
  <si>
    <t>Fondo de ahorro</t>
  </si>
  <si>
    <t>Total de deducciones</t>
  </si>
  <si>
    <t>ISR retenido</t>
  </si>
  <si>
    <t>Neto del recibo</t>
  </si>
  <si>
    <t>Fecha de depósito</t>
  </si>
  <si>
    <t>* Insertar columnas si se desean agregar conceptos de deducciones no consideradas.</t>
  </si>
  <si>
    <t>Ajuste neto*</t>
  </si>
  <si>
    <t xml:space="preserve">** En este apartado va el número de cuenta donde el contribuyente recibe el pago de nómina. </t>
  </si>
  <si>
    <t>Referencia del estado de cuenta ****</t>
  </si>
  <si>
    <t>**** Una referencia alfanumérica indicando la referencia del CFDI de nómina y el depósito del estado de cuenta (A1 y secuencial por todo el año), es decir, cada recibo tendrá una referencia con el estado de cuenta.</t>
  </si>
  <si>
    <t>Número de cuenta de depósito **</t>
  </si>
  <si>
    <t>Importe depositado ***</t>
  </si>
  <si>
    <t>Este importe debe coincidir con lo manifestado en la declaración anual 2024.</t>
  </si>
  <si>
    <t>Trazabilidad del estado de cuenta bancario</t>
  </si>
  <si>
    <t>Total</t>
  </si>
  <si>
    <t>*** Este importe se tomará del estado de cuenta bancario en la fecha que corresponda el déposito (debe ser igual al monto neto de la referencia del recibo).</t>
  </si>
  <si>
    <t>Concepto de la deducción</t>
  </si>
  <si>
    <t>Uso del CFDI</t>
  </si>
  <si>
    <t>Tipo de deducción</t>
  </si>
  <si>
    <t>Importe</t>
  </si>
  <si>
    <t>Fecha de pago *</t>
  </si>
  <si>
    <t>Número de cuenta de pago **</t>
  </si>
  <si>
    <t>Forma de pago ***</t>
  </si>
  <si>
    <t>Importe ****</t>
  </si>
  <si>
    <t>Referencia del estado de cuenta *****</t>
  </si>
  <si>
    <t>* Fecha de pago en el estado de
cuenta.</t>
  </si>
  <si>
    <t>** Colocar el número de cuenta donde el contribuyente pagó su deducción personal.</t>
  </si>
  <si>
    <t>*** Cheques, transferencias, tarjeta de crédito o débito. No consierar las pagadas en efectivo.</t>
  </si>
  <si>
    <t>***** Indicando la referencia entre la deducción personal y el estado de cuenta (A1 y es secuencial por todo el año), es decir, para cada gasto pagado.</t>
  </si>
  <si>
    <t>**** Este importe se tomará del estado de cuenta.</t>
  </si>
  <si>
    <t>El total.</t>
  </si>
  <si>
    <t xml:space="preserve">(Artículo 152.° de la LISR) </t>
  </si>
  <si>
    <t>Límite inferior</t>
  </si>
  <si>
    <t>Límite superior</t>
  </si>
  <si>
    <t>Cuota fija</t>
  </si>
  <si>
    <t>Porcentaje sobre excedente</t>
  </si>
  <si>
    <t>Nombre</t>
  </si>
  <si>
    <t>Determinación del impuesto (tarifa del artículo 152.° de la LISR)</t>
  </si>
  <si>
    <t>Concepto</t>
  </si>
  <si>
    <t>Base del impuesto</t>
  </si>
  <si>
    <t>Base gravable</t>
  </si>
  <si>
    <t>Excedente del límite inferior</t>
  </si>
  <si>
    <t>Porcentaje</t>
  </si>
  <si>
    <t>Impuesto marginal</t>
  </si>
  <si>
    <t>Cuota</t>
  </si>
  <si>
    <t>Impuesto (art. 152.° de la LISR)</t>
  </si>
  <si>
    <t>Subsidio acredtable</t>
  </si>
  <si>
    <t>ISR causado en el ejercicio</t>
  </si>
  <si>
    <t>Pagos provisionales efectuados</t>
  </si>
  <si>
    <t>ISR a cargo (favor)</t>
  </si>
  <si>
    <t>Impuesto retenido**</t>
  </si>
  <si>
    <t>Ingresos *</t>
  </si>
  <si>
    <t>** Este importe debe coincidir con lo reportado en los comprobates de nómina de todo el año.</t>
  </si>
  <si>
    <t>* Los datos de ingresos, deducciones, retenciones y subsidio se cambien (según sea el caso).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</si>
</sst>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_ ;[Red]\-#,##0.00\ "/>
    <numFmt numFmtId="166" formatCode="#,##0.00000000000_ ;[Red]\-#,##0.00000000000\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quotePrefix="1" applyFont="1"/>
    <xf numFmtId="43" fontId="3" fillId="0" borderId="0" xfId="1" applyFont="1"/>
    <xf numFmtId="43" fontId="3" fillId="0" borderId="3" xfId="1" applyFont="1" applyBorder="1"/>
    <xf numFmtId="0" fontId="3" fillId="0" borderId="3" xfId="0" applyFont="1" applyBorder="1"/>
    <xf numFmtId="164" fontId="0" fillId="0" borderId="0" xfId="1" applyNumberFormat="1" applyFont="1"/>
    <xf numFmtId="14" fontId="0" fillId="0" borderId="0" xfId="1" applyNumberFormat="1" applyFont="1"/>
    <xf numFmtId="2" fontId="4" fillId="3" borderId="0" xfId="0" applyNumberFormat="1" applyFont="1" applyFill="1"/>
    <xf numFmtId="0" fontId="5" fillId="3" borderId="0" xfId="0" applyFont="1" applyFill="1"/>
    <xf numFmtId="165" fontId="5" fillId="3" borderId="0" xfId="0" applyNumberFormat="1" applyFont="1" applyFill="1"/>
    <xf numFmtId="0" fontId="7" fillId="3" borderId="0" xfId="0" applyFont="1" applyFill="1"/>
    <xf numFmtId="0" fontId="6" fillId="3" borderId="0" xfId="0" applyFont="1" applyFill="1" applyAlignment="1">
      <alignment horizontal="center" vertical="center" wrapText="1"/>
    </xf>
    <xf numFmtId="164" fontId="6" fillId="3" borderId="0" xfId="3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3" applyNumberFormat="1" applyFont="1" applyFill="1" applyBorder="1"/>
    <xf numFmtId="164" fontId="6" fillId="3" borderId="0" xfId="3" applyNumberFormat="1" applyFont="1" applyFill="1" applyBorder="1"/>
    <xf numFmtId="164" fontId="4" fillId="3" borderId="0" xfId="3" applyNumberFormat="1" applyFont="1" applyFill="1" applyBorder="1"/>
    <xf numFmtId="164" fontId="9" fillId="3" borderId="0" xfId="3" applyNumberFormat="1" applyFont="1" applyFill="1" applyBorder="1"/>
    <xf numFmtId="164" fontId="8" fillId="3" borderId="0" xfId="3" applyNumberFormat="1" applyFont="1" applyFill="1" applyBorder="1" applyAlignment="1">
      <alignment horizontal="left"/>
    </xf>
    <xf numFmtId="0" fontId="9" fillId="0" borderId="0" xfId="0" applyFont="1"/>
    <xf numFmtId="10" fontId="5" fillId="3" borderId="0" xfId="2" applyNumberFormat="1" applyFont="1" applyFill="1" applyBorder="1"/>
    <xf numFmtId="0" fontId="11" fillId="0" borderId="0" xfId="0" applyFont="1"/>
    <xf numFmtId="164" fontId="12" fillId="3" borderId="3" xfId="3" applyNumberFormat="1" applyFont="1" applyFill="1" applyBorder="1"/>
    <xf numFmtId="43" fontId="5" fillId="3" borderId="0" xfId="1" applyFont="1" applyFill="1" applyBorder="1"/>
    <xf numFmtId="0" fontId="13" fillId="5" borderId="16" xfId="0" applyFont="1" applyFill="1" applyBorder="1" applyAlignment="1">
      <alignment horizontal="center" vertical="center" wrapText="1"/>
    </xf>
    <xf numFmtId="4" fontId="13" fillId="5" borderId="17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10" fontId="13" fillId="5" borderId="18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0" fontId="13" fillId="4" borderId="20" xfId="0" applyNumberFormat="1" applyFont="1" applyFill="1" applyBorder="1" applyAlignment="1">
      <alignment horizontal="center" vertical="center" wrapText="1"/>
    </xf>
    <xf numFmtId="4" fontId="13" fillId="5" borderId="19" xfId="0" applyNumberFormat="1" applyFont="1" applyFill="1" applyBorder="1" applyAlignment="1">
      <alignment horizontal="center" vertical="center" wrapText="1"/>
    </xf>
    <xf numFmtId="4" fontId="13" fillId="5" borderId="0" xfId="0" applyNumberFormat="1" applyFont="1" applyFill="1" applyAlignment="1">
      <alignment horizontal="center" vertical="center" wrapText="1"/>
    </xf>
    <xf numFmtId="10" fontId="13" fillId="5" borderId="20" xfId="0" applyNumberFormat="1" applyFont="1" applyFill="1" applyBorder="1" applyAlignment="1">
      <alignment horizontal="center" vertical="center" wrapText="1"/>
    </xf>
    <xf numFmtId="9" fontId="13" fillId="4" borderId="20" xfId="0" applyNumberFormat="1" applyFont="1" applyFill="1" applyBorder="1" applyAlignment="1">
      <alignment horizontal="center" vertical="center" wrapText="1"/>
    </xf>
    <xf numFmtId="9" fontId="13" fillId="5" borderId="20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5" fillId="3" borderId="2" xfId="0" applyFont="1" applyFill="1" applyBorder="1"/>
    <xf numFmtId="0" fontId="5" fillId="3" borderId="21" xfId="0" applyFont="1" applyFill="1" applyBorder="1"/>
    <xf numFmtId="0" fontId="15" fillId="0" borderId="0" xfId="0" applyFont="1"/>
    <xf numFmtId="164" fontId="15" fillId="0" borderId="0" xfId="1" applyNumberFormat="1" applyFont="1"/>
    <xf numFmtId="0" fontId="11" fillId="3" borderId="0" xfId="0" applyFont="1" applyFill="1"/>
    <xf numFmtId="0" fontId="16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7" fillId="3" borderId="12" xfId="0" applyFont="1" applyFill="1" applyBorder="1"/>
    <xf numFmtId="166" fontId="11" fillId="0" borderId="0" xfId="0" applyNumberFormat="1" applyFont="1"/>
    <xf numFmtId="165" fontId="11" fillId="0" borderId="0" xfId="0" applyNumberFormat="1" applyFo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4" fillId="2" borderId="10" xfId="0" applyFont="1" applyFill="1" applyBorder="1" applyAlignment="1">
      <alignment horizontal="center"/>
    </xf>
    <xf numFmtId="43" fontId="3" fillId="6" borderId="3" xfId="1" applyFont="1" applyFill="1" applyBorder="1"/>
    <xf numFmtId="0" fontId="0" fillId="6" borderId="0" xfId="0" applyFill="1"/>
    <xf numFmtId="0" fontId="0" fillId="0" borderId="0" xfId="0" applyAlignment="1"/>
  </cellXfs>
  <cellStyles count="4">
    <cellStyle name="Millares" xfId="1" builtinId="3"/>
    <cellStyle name="Millares 2 2" xfId="3" xr:uid="{8E1E3565-0FAF-418A-9DA5-6237C95F4EFF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4322-CA96-47E6-8EFD-3A48F0B444C6}">
  <dimension ref="A1:R26"/>
  <sheetViews>
    <sheetView tabSelected="1" zoomScaleNormal="100" workbookViewId="0">
      <selection activeCell="G23" sqref="G23"/>
    </sheetView>
  </sheetViews>
  <sheetFormatPr baseColWidth="10" defaultRowHeight="14.4" x14ac:dyDescent="0.3"/>
  <cols>
    <col min="5" max="5" width="13.77734375" customWidth="1"/>
    <col min="6" max="6" width="14.109375" customWidth="1"/>
    <col min="16" max="16" width="11.5546875" customWidth="1"/>
    <col min="17" max="17" width="15.21875" customWidth="1"/>
  </cols>
  <sheetData>
    <row r="1" spans="1:18" x14ac:dyDescent="0.3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5"/>
    </row>
    <row r="2" spans="1:18" x14ac:dyDescent="0.3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8"/>
    </row>
    <row r="3" spans="1:18" x14ac:dyDescent="0.3">
      <c r="A3" s="56" t="s">
        <v>9</v>
      </c>
      <c r="B3" s="57"/>
      <c r="C3" s="57"/>
      <c r="D3" s="57"/>
      <c r="E3" s="57"/>
      <c r="F3" s="57"/>
      <c r="G3" s="57"/>
      <c r="H3" s="57"/>
      <c r="I3" s="57"/>
      <c r="J3" s="58"/>
    </row>
    <row r="4" spans="1:18" ht="15" thickBot="1" x14ac:dyDescent="0.35">
      <c r="A4" s="59" t="s">
        <v>19</v>
      </c>
      <c r="B4" s="60"/>
      <c r="C4" s="60"/>
      <c r="D4" s="60"/>
      <c r="E4" s="60"/>
      <c r="F4" s="60"/>
      <c r="G4" s="60"/>
      <c r="H4" s="60"/>
      <c r="I4" s="60"/>
      <c r="J4" s="61"/>
      <c r="L4" s="2" t="s">
        <v>3</v>
      </c>
      <c r="M4" s="2" t="s">
        <v>4</v>
      </c>
      <c r="N4" s="2" t="s">
        <v>6</v>
      </c>
      <c r="O4" s="2"/>
    </row>
    <row r="5" spans="1:18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  <c r="L5" s="2"/>
      <c r="M5" s="2"/>
      <c r="N5" s="2" t="s">
        <v>7</v>
      </c>
      <c r="O5" s="2"/>
    </row>
    <row r="6" spans="1:18" x14ac:dyDescent="0.3">
      <c r="A6" s="1"/>
      <c r="B6" s="1"/>
      <c r="C6" s="1"/>
      <c r="D6" s="1"/>
      <c r="E6" s="1"/>
      <c r="F6" s="62" t="s">
        <v>20</v>
      </c>
      <c r="G6" s="62"/>
      <c r="H6" s="62"/>
      <c r="I6" s="62"/>
      <c r="J6" s="62"/>
      <c r="K6" s="62"/>
      <c r="L6" s="62"/>
      <c r="M6" s="62"/>
      <c r="O6" s="63" t="s">
        <v>42</v>
      </c>
      <c r="P6" s="63"/>
      <c r="Q6" s="63"/>
      <c r="R6" s="63"/>
    </row>
    <row r="7" spans="1:18" ht="57.6" x14ac:dyDescent="0.3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4" t="s">
        <v>35</v>
      </c>
      <c r="G7" s="4" t="s">
        <v>1</v>
      </c>
      <c r="H7" s="3" t="s">
        <v>26</v>
      </c>
      <c r="I7" s="3" t="s">
        <v>27</v>
      </c>
      <c r="J7" s="3" t="s">
        <v>28</v>
      </c>
      <c r="K7" s="3" t="s">
        <v>29</v>
      </c>
      <c r="L7" s="3" t="s">
        <v>30</v>
      </c>
      <c r="M7" s="3" t="s">
        <v>31</v>
      </c>
      <c r="N7" s="3" t="s">
        <v>32</v>
      </c>
      <c r="O7" s="3" t="s">
        <v>33</v>
      </c>
      <c r="P7" s="3" t="s">
        <v>39</v>
      </c>
      <c r="Q7" s="3" t="s">
        <v>40</v>
      </c>
      <c r="R7" s="3" t="s">
        <v>37</v>
      </c>
    </row>
    <row r="8" spans="1:18" x14ac:dyDescent="0.3">
      <c r="A8" s="5">
        <f ca="1">TODAY()</f>
        <v>45821</v>
      </c>
      <c r="B8" s="6" t="s">
        <v>2</v>
      </c>
      <c r="C8" s="6"/>
      <c r="D8" s="6"/>
      <c r="E8" s="5">
        <v>4268.75</v>
      </c>
      <c r="F8" s="5">
        <v>7.0000000000000007E-2</v>
      </c>
      <c r="G8" s="5">
        <v>235.84</v>
      </c>
      <c r="H8" s="5">
        <v>42.69</v>
      </c>
      <c r="I8" s="5">
        <v>646.32000000000005</v>
      </c>
      <c r="J8" s="5">
        <v>798.95</v>
      </c>
      <c r="K8" s="5">
        <v>106.72</v>
      </c>
      <c r="L8" s="7">
        <f>SUM(F8:K8)</f>
        <v>1830.5900000000001</v>
      </c>
      <c r="M8" s="5">
        <v>579.96</v>
      </c>
      <c r="N8" s="5">
        <f>+E8-L8-M8</f>
        <v>1858.1999999999998</v>
      </c>
      <c r="O8" s="5">
        <f ca="1">TODAY()</f>
        <v>45821</v>
      </c>
      <c r="P8" s="5"/>
      <c r="Q8" s="5">
        <v>1858.3</v>
      </c>
      <c r="R8" t="s">
        <v>8</v>
      </c>
    </row>
    <row r="9" spans="1:18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s="2" customFormat="1" x14ac:dyDescent="0.3">
      <c r="A10" s="8" t="s">
        <v>43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72">
        <f>SUM(M8:M9)</f>
        <v>579.96</v>
      </c>
      <c r="N10" s="8">
        <f>SUM(N8:N9)</f>
        <v>1858.1999999999998</v>
      </c>
      <c r="O10" s="8">
        <f ca="1">SUM(O8:O9)</f>
        <v>45821</v>
      </c>
      <c r="P10" s="8"/>
      <c r="Q10" s="8">
        <f>SUM(Q8:Q9)</f>
        <v>1858.3</v>
      </c>
      <c r="R10" s="9"/>
    </row>
    <row r="16" spans="1:18" x14ac:dyDescent="0.3">
      <c r="P16" s="5"/>
    </row>
    <row r="18" spans="4:16" x14ac:dyDescent="0.3">
      <c r="D18" t="s">
        <v>34</v>
      </c>
      <c r="P18" s="5"/>
    </row>
    <row r="19" spans="4:16" x14ac:dyDescent="0.3">
      <c r="D19" t="s">
        <v>36</v>
      </c>
    </row>
    <row r="20" spans="4:16" x14ac:dyDescent="0.3">
      <c r="D20" t="s">
        <v>44</v>
      </c>
    </row>
    <row r="21" spans="4:16" x14ac:dyDescent="0.3">
      <c r="D21" t="s">
        <v>38</v>
      </c>
      <c r="P21" s="10"/>
    </row>
    <row r="22" spans="4:16" x14ac:dyDescent="0.3">
      <c r="D22" s="73" t="s">
        <v>41</v>
      </c>
      <c r="P22" s="10"/>
    </row>
    <row r="23" spans="4:16" x14ac:dyDescent="0.3">
      <c r="P23" s="10"/>
    </row>
    <row r="24" spans="4:16" x14ac:dyDescent="0.3">
      <c r="P24" s="10"/>
    </row>
    <row r="25" spans="4:16" x14ac:dyDescent="0.3">
      <c r="P25" s="10"/>
    </row>
    <row r="26" spans="4:16" x14ac:dyDescent="0.3">
      <c r="P26" s="10"/>
    </row>
  </sheetData>
  <mergeCells count="6">
    <mergeCell ref="A1:J1"/>
    <mergeCell ref="A2:J2"/>
    <mergeCell ref="A4:J4"/>
    <mergeCell ref="F6:M6"/>
    <mergeCell ref="O6:R6"/>
    <mergeCell ref="A3:J3"/>
  </mergeCells>
  <pageMargins left="0.7" right="0.7" top="0.75" bottom="0.75" header="0.3" footer="0.3"/>
  <pageSetup scale="4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8694A-E172-4C47-857D-42356357F623}">
  <dimension ref="A1:O21"/>
  <sheetViews>
    <sheetView zoomScaleNormal="100" workbookViewId="0">
      <selection activeCell="L8" sqref="L8"/>
    </sheetView>
  </sheetViews>
  <sheetFormatPr baseColWidth="10" defaultRowHeight="14.4" x14ac:dyDescent="0.3"/>
  <cols>
    <col min="5" max="5" width="21.33203125" customWidth="1"/>
    <col min="6" max="6" width="15.109375" customWidth="1"/>
    <col min="7" max="10" width="14.21875" customWidth="1"/>
  </cols>
  <sheetData>
    <row r="1" spans="1:15" x14ac:dyDescent="0.3">
      <c r="A1" s="53" t="s">
        <v>18</v>
      </c>
      <c r="B1" s="54"/>
      <c r="C1" s="54"/>
      <c r="D1" s="54"/>
      <c r="E1" s="54"/>
    </row>
    <row r="2" spans="1:15" x14ac:dyDescent="0.3">
      <c r="A2" s="56" t="s">
        <v>0</v>
      </c>
      <c r="B2" s="57"/>
      <c r="C2" s="57"/>
      <c r="D2" s="57"/>
      <c r="E2" s="57"/>
    </row>
    <row r="3" spans="1:15" x14ac:dyDescent="0.3">
      <c r="A3" s="56" t="s">
        <v>9</v>
      </c>
      <c r="B3" s="57"/>
      <c r="C3" s="57"/>
      <c r="D3" s="57"/>
      <c r="E3" s="57"/>
    </row>
    <row r="4" spans="1:15" ht="15" thickBot="1" x14ac:dyDescent="0.35">
      <c r="A4" s="59" t="s">
        <v>19</v>
      </c>
      <c r="B4" s="60"/>
      <c r="C4" s="60"/>
      <c r="D4" s="60"/>
      <c r="E4" s="60"/>
      <c r="F4" s="2"/>
      <c r="G4" s="2"/>
      <c r="H4" s="2"/>
      <c r="I4" s="2"/>
      <c r="J4" s="2"/>
      <c r="K4" s="2"/>
    </row>
    <row r="5" spans="1:15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</row>
    <row r="6" spans="1:15" x14ac:dyDescent="0.3">
      <c r="A6" s="1"/>
      <c r="B6" s="1"/>
      <c r="C6" s="1"/>
      <c r="D6" s="1"/>
      <c r="E6" s="1"/>
      <c r="F6" s="65"/>
      <c r="G6" s="66"/>
      <c r="H6" s="66"/>
      <c r="I6" s="66"/>
      <c r="J6" s="67"/>
      <c r="K6" s="64" t="s">
        <v>42</v>
      </c>
      <c r="L6" s="63"/>
      <c r="M6" s="63"/>
      <c r="N6" s="63"/>
      <c r="O6" s="63"/>
    </row>
    <row r="7" spans="1:15" ht="57.6" x14ac:dyDescent="0.3">
      <c r="A7" s="3" t="s">
        <v>21</v>
      </c>
      <c r="B7" s="3" t="s">
        <v>22</v>
      </c>
      <c r="C7" s="3" t="s">
        <v>11</v>
      </c>
      <c r="D7" s="3" t="s">
        <v>24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10</v>
      </c>
      <c r="J7" s="3" t="s">
        <v>43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</row>
    <row r="8" spans="1:15" x14ac:dyDescent="0.3">
      <c r="A8" s="11">
        <f ca="1">TODAY()</f>
        <v>45821</v>
      </c>
      <c r="B8" s="6" t="s">
        <v>2</v>
      </c>
      <c r="C8" s="6"/>
      <c r="D8" s="6"/>
      <c r="E8" s="5"/>
      <c r="F8" s="7"/>
      <c r="G8" s="7"/>
      <c r="H8" s="7">
        <v>1000</v>
      </c>
      <c r="I8" s="7">
        <f>+H8*0.16</f>
        <v>160</v>
      </c>
      <c r="J8" s="7">
        <f>+H8+I8</f>
        <v>1160</v>
      </c>
      <c r="K8" s="5"/>
      <c r="L8" s="5"/>
      <c r="M8" s="5"/>
      <c r="N8" s="5">
        <v>1858.3</v>
      </c>
      <c r="O8" t="s">
        <v>8</v>
      </c>
    </row>
    <row r="9" spans="1:15" x14ac:dyDescent="0.3">
      <c r="A9" s="5"/>
      <c r="B9" s="6"/>
      <c r="C9" s="6"/>
      <c r="D9" s="6"/>
      <c r="E9" s="5"/>
      <c r="F9" s="7"/>
      <c r="G9" s="7"/>
      <c r="H9" s="7"/>
      <c r="I9" s="7"/>
      <c r="J9" s="7"/>
      <c r="K9" s="5"/>
      <c r="L9" s="5"/>
      <c r="M9" s="5"/>
      <c r="N9" s="5"/>
    </row>
    <row r="10" spans="1:15" x14ac:dyDescent="0.3">
      <c r="A10" s="5"/>
      <c r="B10" s="6"/>
      <c r="C10" s="6"/>
      <c r="D10" s="6"/>
      <c r="E10" s="5"/>
      <c r="F10" s="7"/>
      <c r="G10" s="7"/>
      <c r="H10" s="7"/>
      <c r="I10" s="7"/>
      <c r="J10" s="7"/>
      <c r="K10" s="5"/>
      <c r="L10" s="5"/>
      <c r="M10" s="5"/>
      <c r="N10" s="5"/>
    </row>
    <row r="11" spans="1:1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3">
      <c r="A12" s="8" t="s">
        <v>43</v>
      </c>
      <c r="B12" s="8"/>
      <c r="C12" s="8"/>
      <c r="D12" s="8"/>
      <c r="E12" s="8"/>
      <c r="F12" s="8"/>
      <c r="G12" s="8"/>
      <c r="H12" s="8"/>
      <c r="I12" s="8"/>
      <c r="J12" s="8"/>
      <c r="K12" s="8">
        <f>SUM(K8:K11)</f>
        <v>0</v>
      </c>
      <c r="L12" s="8"/>
      <c r="M12" s="8"/>
      <c r="N12" s="72">
        <f>SUM(N8:N11)</f>
        <v>1858.3</v>
      </c>
      <c r="O12" s="9"/>
    </row>
    <row r="16" spans="1:15" ht="17.399999999999999" customHeight="1" x14ac:dyDescent="0.3">
      <c r="C16" s="74" t="s">
        <v>54</v>
      </c>
    </row>
    <row r="17" spans="3:3" x14ac:dyDescent="0.3">
      <c r="C17" t="s">
        <v>55</v>
      </c>
    </row>
    <row r="18" spans="3:3" x14ac:dyDescent="0.3">
      <c r="C18" t="s">
        <v>56</v>
      </c>
    </row>
    <row r="19" spans="3:3" x14ac:dyDescent="0.3">
      <c r="C19" t="s">
        <v>58</v>
      </c>
    </row>
    <row r="20" spans="3:3" x14ac:dyDescent="0.3">
      <c r="C20" t="s">
        <v>57</v>
      </c>
    </row>
    <row r="21" spans="3:3" x14ac:dyDescent="0.3">
      <c r="C21" s="73" t="s">
        <v>59</v>
      </c>
    </row>
  </sheetData>
  <mergeCells count="6">
    <mergeCell ref="K6:O6"/>
    <mergeCell ref="A1:E1"/>
    <mergeCell ref="A2:E2"/>
    <mergeCell ref="A3:E3"/>
    <mergeCell ref="A4:E4"/>
    <mergeCell ref="F6:J6"/>
  </mergeCells>
  <pageMargins left="0.7" right="0.7" top="0.75" bottom="0.75" header="0.3" footer="0.3"/>
  <pageSetup scale="5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56A5-2958-464E-9442-72B705B81DFB}">
  <dimension ref="A1:I26"/>
  <sheetViews>
    <sheetView showGridLines="0" workbookViewId="0">
      <selection activeCell="I24" sqref="I24"/>
    </sheetView>
  </sheetViews>
  <sheetFormatPr baseColWidth="10" defaultColWidth="10.88671875" defaultRowHeight="13.8" x14ac:dyDescent="0.25"/>
  <cols>
    <col min="1" max="1" width="13.44140625" style="26" customWidth="1"/>
    <col min="2" max="2" width="12.77734375" style="26" bestFit="1" customWidth="1"/>
    <col min="3" max="4" width="11.44140625" style="26" bestFit="1" customWidth="1"/>
    <col min="5" max="7" width="10.88671875" style="26"/>
    <col min="8" max="8" width="23.109375" style="26" customWidth="1"/>
    <col min="9" max="9" width="33.77734375" style="26" customWidth="1"/>
    <col min="10" max="16384" width="10.88671875" style="26"/>
  </cols>
  <sheetData>
    <row r="1" spans="1:9" x14ac:dyDescent="0.25">
      <c r="A1" s="47"/>
      <c r="B1" s="12"/>
      <c r="C1" s="13"/>
      <c r="D1" s="13"/>
      <c r="E1" s="13"/>
      <c r="F1" s="13"/>
      <c r="G1" s="68" t="s">
        <v>65</v>
      </c>
      <c r="H1" s="68"/>
      <c r="I1" s="68"/>
    </row>
    <row r="2" spans="1:9" x14ac:dyDescent="0.25">
      <c r="A2" s="47"/>
      <c r="B2" s="15"/>
      <c r="C2" s="13"/>
      <c r="D2" s="13"/>
      <c r="E2" s="13"/>
      <c r="F2" s="13"/>
      <c r="G2" s="68" t="s">
        <v>17</v>
      </c>
      <c r="H2" s="68"/>
      <c r="I2" s="68"/>
    </row>
    <row r="3" spans="1:9" ht="14.4" thickBot="1" x14ac:dyDescent="0.3">
      <c r="A3" s="47"/>
      <c r="B3" s="71" t="s">
        <v>60</v>
      </c>
      <c r="C3" s="71"/>
      <c r="D3" s="71"/>
      <c r="E3" s="71"/>
      <c r="F3" s="13"/>
      <c r="G3" s="68" t="s">
        <v>66</v>
      </c>
      <c r="H3" s="68"/>
      <c r="I3" s="68"/>
    </row>
    <row r="4" spans="1:9" ht="36" x14ac:dyDescent="0.25">
      <c r="A4" s="47"/>
      <c r="B4" s="48" t="s">
        <v>61</v>
      </c>
      <c r="C4" s="49" t="s">
        <v>62</v>
      </c>
      <c r="D4" s="49" t="s">
        <v>63</v>
      </c>
      <c r="E4" s="49" t="s">
        <v>64</v>
      </c>
      <c r="F4" s="13"/>
      <c r="G4" s="13"/>
      <c r="H4" s="16" t="s">
        <v>67</v>
      </c>
      <c r="I4" s="16" t="s">
        <v>68</v>
      </c>
    </row>
    <row r="5" spans="1:9" x14ac:dyDescent="0.25">
      <c r="A5" s="47"/>
      <c r="B5" s="29">
        <v>0.01</v>
      </c>
      <c r="C5" s="30">
        <v>2238.12</v>
      </c>
      <c r="D5" s="31">
        <v>0</v>
      </c>
      <c r="E5" s="32">
        <v>1.9199999999999998E-2</v>
      </c>
      <c r="F5" s="13"/>
      <c r="G5" s="13"/>
      <c r="H5" s="13"/>
      <c r="I5" s="14"/>
    </row>
    <row r="6" spans="1:9" x14ac:dyDescent="0.25">
      <c r="A6" s="47"/>
      <c r="B6" s="33">
        <v>8952.5</v>
      </c>
      <c r="C6" s="34">
        <v>75984.55</v>
      </c>
      <c r="D6" s="35">
        <v>171.88</v>
      </c>
      <c r="E6" s="36">
        <v>6.4000000000000001E-2</v>
      </c>
      <c r="F6" s="13"/>
      <c r="H6" s="45" t="s">
        <v>80</v>
      </c>
      <c r="I6" s="46">
        <v>100000</v>
      </c>
    </row>
    <row r="7" spans="1:9" x14ac:dyDescent="0.25">
      <c r="A7" s="47"/>
      <c r="B7" s="37">
        <v>75984.56</v>
      </c>
      <c r="C7" s="38">
        <v>133536.07</v>
      </c>
      <c r="D7" s="38">
        <v>4461.9399999999996</v>
      </c>
      <c r="E7" s="39">
        <v>0.10879999999999999</v>
      </c>
      <c r="F7" s="13"/>
      <c r="G7" s="18" t="s">
        <v>12</v>
      </c>
      <c r="H7" s="45" t="s">
        <v>20</v>
      </c>
      <c r="I7" s="46">
        <v>10000</v>
      </c>
    </row>
    <row r="8" spans="1:9" x14ac:dyDescent="0.25">
      <c r="A8" s="47"/>
      <c r="B8" s="33">
        <v>133536.07999999999</v>
      </c>
      <c r="C8" s="34">
        <v>155229.79999999999</v>
      </c>
      <c r="D8" s="34">
        <v>10723.55</v>
      </c>
      <c r="E8" s="40">
        <v>0.16</v>
      </c>
      <c r="F8" s="13"/>
      <c r="G8" s="18" t="s">
        <v>13</v>
      </c>
      <c r="H8" s="13" t="s">
        <v>69</v>
      </c>
      <c r="I8" s="17">
        <f>+I6-I7</f>
        <v>90000</v>
      </c>
    </row>
    <row r="9" spans="1:9" x14ac:dyDescent="0.25">
      <c r="A9" s="47"/>
      <c r="B9" s="37">
        <v>155229.81</v>
      </c>
      <c r="C9" s="38">
        <v>185852.57</v>
      </c>
      <c r="D9" s="38">
        <v>14194.54</v>
      </c>
      <c r="E9" s="39">
        <v>0.1792</v>
      </c>
      <c r="F9" s="13"/>
      <c r="G9" s="18" t="s">
        <v>12</v>
      </c>
      <c r="H9" s="13" t="s">
        <v>61</v>
      </c>
      <c r="I9" s="19">
        <f>VLOOKUP($I$8,$B$5:$E$15,1)</f>
        <v>75984.56</v>
      </c>
    </row>
    <row r="10" spans="1:9" x14ac:dyDescent="0.25">
      <c r="A10" s="47"/>
      <c r="B10" s="33">
        <v>185852.58</v>
      </c>
      <c r="C10" s="34">
        <v>374837.88</v>
      </c>
      <c r="D10" s="34">
        <v>19682.13</v>
      </c>
      <c r="E10" s="36">
        <v>0.21360000000000001</v>
      </c>
      <c r="F10" s="13"/>
      <c r="G10" s="18" t="s">
        <v>13</v>
      </c>
      <c r="H10" s="13" t="s">
        <v>70</v>
      </c>
      <c r="I10" s="19">
        <f>+I8-I9</f>
        <v>14015.440000000002</v>
      </c>
    </row>
    <row r="11" spans="1:9" x14ac:dyDescent="0.25">
      <c r="A11" s="47"/>
      <c r="B11" s="37">
        <v>374837.89</v>
      </c>
      <c r="C11" s="38">
        <v>590795.99</v>
      </c>
      <c r="D11" s="38">
        <v>60049.4</v>
      </c>
      <c r="E11" s="39">
        <v>0.23519999999999999</v>
      </c>
      <c r="F11" s="13"/>
      <c r="G11" s="18" t="s">
        <v>14</v>
      </c>
      <c r="H11" s="13" t="s">
        <v>71</v>
      </c>
      <c r="I11" s="25">
        <f>VLOOKUP($I$8,$B$5:$E$16,4)</f>
        <v>0.10879999999999999</v>
      </c>
    </row>
    <row r="12" spans="1:9" x14ac:dyDescent="0.25">
      <c r="A12" s="47"/>
      <c r="B12" s="33">
        <v>590796</v>
      </c>
      <c r="C12" s="34">
        <v>1127926.8400000001</v>
      </c>
      <c r="D12" s="34">
        <v>110842.74</v>
      </c>
      <c r="E12" s="40">
        <v>0.3</v>
      </c>
      <c r="F12" s="13"/>
      <c r="G12" s="18" t="str">
        <f>+G10</f>
        <v>=</v>
      </c>
      <c r="H12" s="13" t="s">
        <v>72</v>
      </c>
      <c r="I12" s="19">
        <f>+I10*I11</f>
        <v>1524.8798720000002</v>
      </c>
    </row>
    <row r="13" spans="1:9" x14ac:dyDescent="0.25">
      <c r="A13" s="47"/>
      <c r="B13" s="37">
        <v>1127926.8500000001</v>
      </c>
      <c r="C13" s="38">
        <v>1503902.46</v>
      </c>
      <c r="D13" s="38">
        <v>271981.99</v>
      </c>
      <c r="E13" s="41">
        <v>0.32</v>
      </c>
      <c r="F13" s="13"/>
      <c r="G13" s="18" t="s">
        <v>15</v>
      </c>
      <c r="H13" s="13" t="s">
        <v>73</v>
      </c>
      <c r="I13" s="28">
        <f>VLOOKUP($I$8,$B$5:$E$16,3)</f>
        <v>4461.9399999999996</v>
      </c>
    </row>
    <row r="14" spans="1:9" x14ac:dyDescent="0.25">
      <c r="A14" s="47"/>
      <c r="B14" s="33">
        <v>1503902.47</v>
      </c>
      <c r="C14" s="34">
        <v>4511707.37</v>
      </c>
      <c r="D14" s="34">
        <v>392294.17</v>
      </c>
      <c r="E14" s="40">
        <v>0.34</v>
      </c>
      <c r="F14" s="13"/>
      <c r="G14" s="18" t="str">
        <f>+G12</f>
        <v>=</v>
      </c>
      <c r="H14" s="13" t="s">
        <v>74</v>
      </c>
      <c r="I14" s="20">
        <f>+I12+I13</f>
        <v>5986.819872</v>
      </c>
    </row>
    <row r="15" spans="1:9" x14ac:dyDescent="0.25">
      <c r="A15" s="47"/>
      <c r="B15" s="37">
        <v>4511707.38</v>
      </c>
      <c r="C15" s="42" t="s">
        <v>16</v>
      </c>
      <c r="D15" s="38">
        <v>1414947.85</v>
      </c>
      <c r="E15" s="41">
        <v>0.35</v>
      </c>
      <c r="F15" s="13"/>
      <c r="G15" s="13"/>
      <c r="H15" s="22" t="s">
        <v>75</v>
      </c>
      <c r="I15" s="21">
        <v>0</v>
      </c>
    </row>
    <row r="16" spans="1:9" x14ac:dyDescent="0.25">
      <c r="A16" s="47"/>
      <c r="B16" s="50"/>
      <c r="C16" s="43"/>
      <c r="D16" s="43"/>
      <c r="E16" s="44"/>
      <c r="F16" s="13"/>
      <c r="G16" s="13"/>
      <c r="H16" s="23" t="s">
        <v>76</v>
      </c>
      <c r="I16" s="21">
        <f>+I14</f>
        <v>5986.819872</v>
      </c>
    </row>
    <row r="17" spans="1:9" x14ac:dyDescent="0.25">
      <c r="A17" s="47"/>
      <c r="B17" s="69"/>
      <c r="C17" s="70"/>
      <c r="D17" s="70"/>
      <c r="E17" s="70"/>
      <c r="F17" s="13"/>
      <c r="G17" s="21"/>
      <c r="H17" s="22" t="s">
        <v>77</v>
      </c>
      <c r="I17" s="21"/>
    </row>
    <row r="18" spans="1:9" x14ac:dyDescent="0.25">
      <c r="A18" s="47"/>
      <c r="B18" s="69"/>
      <c r="C18" s="70"/>
      <c r="D18" s="70"/>
      <c r="E18" s="70"/>
      <c r="F18" s="13"/>
      <c r="G18" s="21"/>
      <c r="H18" s="22" t="s">
        <v>79</v>
      </c>
      <c r="I18" s="21">
        <v>10000</v>
      </c>
    </row>
    <row r="19" spans="1:9" x14ac:dyDescent="0.25">
      <c r="A19" s="47"/>
      <c r="B19" s="69"/>
      <c r="C19" s="70"/>
      <c r="D19" s="70"/>
      <c r="E19" s="70"/>
      <c r="F19" s="13"/>
      <c r="G19" s="21"/>
      <c r="H19" s="21"/>
      <c r="I19" s="21"/>
    </row>
    <row r="20" spans="1:9" x14ac:dyDescent="0.25">
      <c r="A20" s="47"/>
      <c r="B20" s="69"/>
      <c r="C20" s="70"/>
      <c r="D20" s="70"/>
      <c r="E20" s="70"/>
      <c r="F20" s="13"/>
      <c r="G20" s="21"/>
      <c r="H20" s="20" t="s">
        <v>78</v>
      </c>
      <c r="I20" s="27">
        <f>+I16-I18</f>
        <v>-4013.180128</v>
      </c>
    </row>
    <row r="21" spans="1:9" x14ac:dyDescent="0.25">
      <c r="A21" s="47"/>
      <c r="B21" s="69"/>
      <c r="C21" s="70"/>
      <c r="D21" s="70"/>
      <c r="E21" s="70"/>
      <c r="F21" s="13"/>
      <c r="G21" s="21"/>
    </row>
    <row r="22" spans="1:9" x14ac:dyDescent="0.25">
      <c r="F22" s="24"/>
      <c r="G22" s="21"/>
    </row>
    <row r="23" spans="1:9" x14ac:dyDescent="0.25">
      <c r="F23" s="24"/>
      <c r="I23" s="51"/>
    </row>
    <row r="24" spans="1:9" x14ac:dyDescent="0.25">
      <c r="F24" s="24"/>
      <c r="I24" s="52"/>
    </row>
    <row r="25" spans="1:9" x14ac:dyDescent="0.25">
      <c r="C25" s="26" t="s">
        <v>82</v>
      </c>
      <c r="I25" s="52"/>
    </row>
    <row r="26" spans="1:9" x14ac:dyDescent="0.25">
      <c r="C26" s="26" t="s">
        <v>81</v>
      </c>
    </row>
  </sheetData>
  <mergeCells count="5">
    <mergeCell ref="G3:I3"/>
    <mergeCell ref="B17:E21"/>
    <mergeCell ref="G2:I2"/>
    <mergeCell ref="G1:I1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</vt:lpstr>
      <vt:lpstr>Deducciones </vt:lpstr>
      <vt:lpstr>Determinación del ISR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Vázquez Valdéz</dc:creator>
  <cp:lastModifiedBy>Ramiro Pacheco González</cp:lastModifiedBy>
  <cp:lastPrinted>2025-05-12T20:35:30Z</cp:lastPrinted>
  <dcterms:created xsi:type="dcterms:W3CDTF">2025-05-08T23:40:59Z</dcterms:created>
  <dcterms:modified xsi:type="dcterms:W3CDTF">2025-06-13T15:48:07Z</dcterms:modified>
</cp:coreProperties>
</file>